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1180" windowHeight="10116"/>
  </bookViews>
  <sheets>
    <sheet name="Gesamtübersicht" sheetId="1" r:id="rId1"/>
    <sheet name="Einzelfach" sheetId="2" r:id="rId2"/>
  </sheets>
  <calcPr calcId="145621"/>
</workbook>
</file>

<file path=xl/calcChain.xml><?xml version="1.0" encoding="utf-8"?>
<calcChain xmlns="http://schemas.openxmlformats.org/spreadsheetml/2006/main">
  <c r="C6" i="1" l="1"/>
  <c r="C7" i="1"/>
  <c r="C9" i="1"/>
  <c r="C10" i="1"/>
  <c r="C11" i="1"/>
  <c r="C12" i="1"/>
  <c r="C8" i="1"/>
  <c r="J7" i="1"/>
  <c r="F7" i="1" s="1"/>
  <c r="J10" i="1"/>
  <c r="F10" i="1" s="1"/>
  <c r="J11" i="1"/>
  <c r="F11" i="1" s="1"/>
  <c r="J12" i="1"/>
  <c r="F12" i="1"/>
  <c r="J6" i="1"/>
  <c r="F6" i="1" s="1"/>
  <c r="J8" i="1"/>
  <c r="F8" i="1" s="1"/>
  <c r="J9" i="1"/>
  <c r="F9" i="1" s="1"/>
  <c r="E2" i="1"/>
  <c r="J2" i="1" s="1"/>
  <c r="F2" i="1" s="1"/>
  <c r="E3" i="1"/>
  <c r="J3" i="1" s="1"/>
  <c r="F3" i="1" s="1"/>
  <c r="E4" i="1"/>
  <c r="J4" i="1" s="1"/>
  <c r="F4" i="1" s="1"/>
  <c r="E5" i="1"/>
  <c r="J5" i="1"/>
  <c r="F5" i="1" s="1"/>
  <c r="J3" i="2"/>
  <c r="K3" i="2" s="1"/>
  <c r="J4" i="2"/>
  <c r="K4" i="2" s="1"/>
  <c r="J5" i="2"/>
  <c r="K5" i="2" s="1"/>
  <c r="J6" i="2"/>
  <c r="K6" i="2" s="1"/>
  <c r="F7" i="2"/>
  <c r="F9" i="2" s="1"/>
  <c r="J7" i="2"/>
  <c r="K7" i="2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/>
  <c r="J17" i="2"/>
  <c r="K17" i="2" s="1"/>
  <c r="J18" i="2"/>
  <c r="K18" i="2" s="1"/>
  <c r="D14" i="1"/>
  <c r="D17" i="1" s="1"/>
  <c r="D15" i="1"/>
  <c r="F14" i="2" l="1"/>
  <c r="G14" i="2" s="1"/>
  <c r="F16" i="2" s="1"/>
  <c r="C15" i="1"/>
  <c r="C17" i="1" s="1"/>
  <c r="F16" i="1"/>
  <c r="F14" i="1"/>
  <c r="F15" i="1"/>
  <c r="G18" i="1" l="1"/>
  <c r="C23" i="1" s="1"/>
  <c r="G19" i="1"/>
  <c r="F21" i="1" s="1"/>
</calcChain>
</file>

<file path=xl/sharedStrings.xml><?xml version="1.0" encoding="utf-8"?>
<sst xmlns="http://schemas.openxmlformats.org/spreadsheetml/2006/main" count="35" uniqueCount="34">
  <si>
    <t>Fach</t>
  </si>
  <si>
    <t>Jahresfortgang</t>
  </si>
  <si>
    <t>schriftliche Prüfung</t>
  </si>
  <si>
    <t>mündliche Prüfung</t>
  </si>
  <si>
    <t>Prüfungsnote</t>
  </si>
  <si>
    <t>Zeugnis</t>
  </si>
  <si>
    <t>Deutsch</t>
  </si>
  <si>
    <t>Englisch</t>
  </si>
  <si>
    <t>Mathematik</t>
  </si>
  <si>
    <t>Sozialkunde</t>
  </si>
  <si>
    <t>Geschichte</t>
  </si>
  <si>
    <t>Chemie</t>
  </si>
  <si>
    <t>Notenschnitt im Zeugnis</t>
  </si>
  <si>
    <t>Notenschnitt der schriftlichen Prüfung</t>
  </si>
  <si>
    <t>Kriterien für Eliteprüfung erfüllt:</t>
  </si>
  <si>
    <t>Mündlich - Kalkulator:</t>
  </si>
  <si>
    <t>Eingaben in die gelben Felder!</t>
  </si>
  <si>
    <t>Punkte mdl.</t>
  </si>
  <si>
    <t>ergibt gesamt</t>
  </si>
  <si>
    <t>Punkte Zeugnis</t>
  </si>
  <si>
    <t>Jahresfortgang (dezimal)</t>
  </si>
  <si>
    <t>Gesamtergebnis derzeit</t>
  </si>
  <si>
    <t>Zeugnis derzeit</t>
  </si>
  <si>
    <t>Zeugnis erwünscht</t>
  </si>
  <si>
    <t>mündlich mindestens erforderlich</t>
  </si>
  <si>
    <t>Gesamtergebnis neu</t>
  </si>
  <si>
    <t>Religion/Ethik</t>
  </si>
  <si>
    <t>Zeugnis dezimal</t>
  </si>
  <si>
    <t>Punktesumme</t>
  </si>
  <si>
    <t>Notenschnitt</t>
  </si>
  <si>
    <t>Darstellung</t>
  </si>
  <si>
    <t>TDV</t>
  </si>
  <si>
    <t>GKB</t>
  </si>
  <si>
    <t>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</si>
</sst>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Wahr&quot;;&quot;Wahr&quot;;&quot;Falsch&quot;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2" fontId="6" fillId="5" borderId="8" xfId="0" applyNumberFormat="1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5" borderId="8" xfId="0" applyFont="1" applyFill="1" applyBorder="1" applyProtection="1">
      <protection locked="0"/>
    </xf>
    <xf numFmtId="0" fontId="6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6" borderId="8" xfId="0" applyNumberFormat="1" applyFont="1" applyFill="1" applyBorder="1"/>
    <xf numFmtId="0" fontId="6" fillId="6" borderId="8" xfId="0" applyFont="1" applyFill="1" applyBorder="1"/>
    <xf numFmtId="0" fontId="8" fillId="6" borderId="8" xfId="0" applyFont="1" applyFill="1" applyBorder="1"/>
    <xf numFmtId="0" fontId="8" fillId="0" borderId="0" xfId="0" applyFont="1"/>
    <xf numFmtId="2" fontId="6" fillId="6" borderId="15" xfId="0" applyNumberFormat="1" applyFont="1" applyFill="1" applyBorder="1"/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1" fillId="0" borderId="1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23" xfId="0" applyBorder="1" applyAlignment="1" applyProtection="1">
      <alignment horizontal="center"/>
    </xf>
    <xf numFmtId="0" fontId="0" fillId="8" borderId="24" xfId="0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 applyProtection="1">
      <alignment horizontal="center"/>
      <protection locked="0"/>
    </xf>
    <xf numFmtId="0" fontId="3" fillId="9" borderId="25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1" fontId="1" fillId="7" borderId="26" xfId="0" applyNumberFormat="1" applyFont="1" applyFill="1" applyBorder="1" applyAlignment="1" applyProtection="1">
      <alignment horizontal="center"/>
    </xf>
    <xf numFmtId="0" fontId="0" fillId="10" borderId="27" xfId="0" applyFill="1" applyBorder="1" applyProtection="1"/>
    <xf numFmtId="164" fontId="1" fillId="10" borderId="28" xfId="0" applyNumberFormat="1" applyFont="1" applyFill="1" applyBorder="1" applyAlignment="1" applyProtection="1">
      <alignment horizontal="center"/>
    </xf>
    <xf numFmtId="0" fontId="1" fillId="10" borderId="29" xfId="0" applyFont="1" applyFill="1" applyBorder="1" applyProtection="1"/>
    <xf numFmtId="2" fontId="1" fillId="11" borderId="26" xfId="0" applyNumberFormat="1" applyFont="1" applyFill="1" applyBorder="1" applyAlignment="1" applyProtection="1">
      <alignment horizontal="center"/>
    </xf>
    <xf numFmtId="0" fontId="1" fillId="11" borderId="30" xfId="0" applyFont="1" applyFill="1" applyBorder="1" applyProtection="1"/>
    <xf numFmtId="0" fontId="0" fillId="11" borderId="30" xfId="0" applyFill="1" applyBorder="1" applyProtection="1"/>
    <xf numFmtId="0" fontId="0" fillId="11" borderId="31" xfId="0" applyFill="1" applyBorder="1" applyProtection="1"/>
    <xf numFmtId="0" fontId="0" fillId="0" borderId="23" xfId="0" applyBorder="1" applyAlignment="1" applyProtection="1">
      <alignment horizontal="center" wrapText="1"/>
    </xf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32" xfId="0" applyBorder="1" applyAlignment="1" applyProtection="1">
      <alignment horizontal="center" wrapText="1"/>
    </xf>
    <xf numFmtId="0" fontId="0" fillId="0" borderId="33" xfId="0" applyBorder="1" applyAlignment="1" applyProtection="1">
      <alignment horizontal="center" wrapText="1"/>
    </xf>
    <xf numFmtId="0" fontId="4" fillId="0" borderId="26" xfId="0" applyFont="1" applyBorder="1" applyAlignment="1" applyProtection="1"/>
    <xf numFmtId="0" fontId="4" fillId="0" borderId="30" xfId="0" applyFont="1" applyBorder="1" applyAlignment="1" applyProtection="1"/>
    <xf numFmtId="0" fontId="9" fillId="0" borderId="26" xfId="0" applyFont="1" applyBorder="1" applyAlignment="1" applyProtection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164" fontId="1" fillId="7" borderId="30" xfId="0" applyNumberFormat="1" applyFont="1" applyFill="1" applyBorder="1" applyAlignment="1" applyProtection="1">
      <alignment horizontal="center"/>
    </xf>
    <xf numFmtId="164" fontId="1" fillId="7" borderId="3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>
      <alignment horizontal="left" vertical="center" wrapText="1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2" sqref="C2"/>
    </sheetView>
  </sheetViews>
  <sheetFormatPr baseColWidth="10" defaultColWidth="11.44140625" defaultRowHeight="14.4" x14ac:dyDescent="0.3"/>
  <cols>
    <col min="1" max="1" width="17.33203125" style="42" bestFit="1" customWidth="1"/>
    <col min="2" max="2" width="22" style="40" bestFit="1" customWidth="1"/>
    <col min="3" max="3" width="25" style="40" customWidth="1"/>
    <col min="4" max="4" width="21.5546875" style="40" customWidth="1"/>
    <col min="5" max="5" width="19.5546875" style="40" hidden="1" customWidth="1"/>
    <col min="6" max="6" width="11.44140625" style="40" customWidth="1"/>
    <col min="7" max="9" width="11.44140625" style="42"/>
    <col min="10" max="10" width="23" style="42" hidden="1" customWidth="1"/>
    <col min="11" max="16384" width="11.44140625" style="42"/>
  </cols>
  <sheetData>
    <row r="1" spans="1:10" s="38" customFormat="1" ht="35.4" thickBot="1" x14ac:dyDescent="0.35">
      <c r="A1" s="34" t="s">
        <v>0</v>
      </c>
      <c r="B1" s="35" t="s">
        <v>1</v>
      </c>
      <c r="C1" s="36" t="s">
        <v>2</v>
      </c>
      <c r="D1" s="36" t="s">
        <v>3</v>
      </c>
      <c r="E1" s="35" t="s">
        <v>4</v>
      </c>
      <c r="F1" s="37" t="s">
        <v>5</v>
      </c>
      <c r="J1" s="38" t="s">
        <v>27</v>
      </c>
    </row>
    <row r="2" spans="1:10" ht="18" thickBot="1" x14ac:dyDescent="0.35">
      <c r="A2" s="39" t="s">
        <v>6</v>
      </c>
      <c r="B2" s="1"/>
      <c r="C2" s="45"/>
      <c r="D2" s="48"/>
      <c r="E2" s="40" t="str">
        <f>IF($C2="","",IF($D2="",$C2,ROUNDUP(($C2+$C2+$D2)/3,2)))</f>
        <v/>
      </c>
      <c r="F2" s="41" t="str">
        <f>IF(B2="","",IF(J2&lt;1,0,ROUND(J2,0)))</f>
        <v/>
      </c>
      <c r="J2" s="41">
        <f>IF($E2="",IF($B2&lt;1,0,ROUND($B2,0)),ROUNDUP(($B2+$E2)/2,2))</f>
        <v>0</v>
      </c>
    </row>
    <row r="3" spans="1:10" ht="18" thickBot="1" x14ac:dyDescent="0.35">
      <c r="A3" s="39" t="s">
        <v>7</v>
      </c>
      <c r="B3" s="3"/>
      <c r="C3" s="46"/>
      <c r="D3" s="4"/>
      <c r="E3" s="40" t="str">
        <f>IF(C3="","",IF(D3="",C3,ROUNDUP((C3+C3+D3)/3,2)))</f>
        <v/>
      </c>
      <c r="F3" s="41" t="str">
        <f>IF(B3="","",IF(J3&lt;1,0,ROUND(J3,0)))</f>
        <v/>
      </c>
      <c r="J3" s="41">
        <f>IF($E3="",IF($B3&lt;1,0,ROUND($B3,0)),ROUNDUP(($B3+$E3)/2,2))</f>
        <v>0</v>
      </c>
    </row>
    <row r="4" spans="1:10" ht="18" thickBot="1" x14ac:dyDescent="0.35">
      <c r="A4" s="39" t="s">
        <v>8</v>
      </c>
      <c r="B4" s="3"/>
      <c r="C4" s="46"/>
      <c r="D4" s="4"/>
      <c r="E4" s="40" t="str">
        <f>IF(C4="","",IF(D4="",C4,ROUNDUP((C4+C4+D4)/3,2)))</f>
        <v/>
      </c>
      <c r="F4" s="41" t="str">
        <f>IF(B4="","",IF(J4&lt;1,0,ROUND(J4,0)))</f>
        <v/>
      </c>
      <c r="J4" s="41">
        <f>IF($E4="",IF($B4&lt;1,0,ROUND($B4,0)),ROUNDUP(($B4+$E4)/2,2))</f>
        <v>0</v>
      </c>
    </row>
    <row r="5" spans="1:10" ht="18" thickBot="1" x14ac:dyDescent="0.35">
      <c r="A5" s="39" t="s">
        <v>30</v>
      </c>
      <c r="B5" s="3"/>
      <c r="C5" s="47"/>
      <c r="D5" s="4"/>
      <c r="E5" s="40" t="str">
        <f>IF(C5="","",IF(D5="",C5,ROUNDUP((C5+C5+D5)/3,2)))</f>
        <v/>
      </c>
      <c r="F5" s="41" t="str">
        <f>IF(B5="","",IF(J5&lt;1,0,ROUND(J5,0)))</f>
        <v/>
      </c>
      <c r="J5" s="41">
        <f>IF($E5="",IF($B5&lt;1,0,ROUND($B5,0)),ROUNDUP(($B5+$E5)/2,2))</f>
        <v>0</v>
      </c>
    </row>
    <row r="6" spans="1:10" ht="18" thickBot="1" x14ac:dyDescent="0.35">
      <c r="A6" s="39" t="s">
        <v>26</v>
      </c>
      <c r="B6" s="5"/>
      <c r="C6" s="6" t="str">
        <f t="shared" ref="C6:C12" si="0">IF($B6&lt;3.5,"","keine mP möglich")</f>
        <v/>
      </c>
      <c r="D6" s="7"/>
      <c r="F6" s="41" t="str">
        <f>IF($B6="","",IF($J6&lt;1,0,ROUND($J6,0)))</f>
        <v/>
      </c>
      <c r="J6" s="41">
        <f t="shared" ref="J6:J12" si="1">IF($D6="",$B6,ROUNDUP(($B6+$D6)/2,2))</f>
        <v>0</v>
      </c>
    </row>
    <row r="7" spans="1:10" ht="18" thickBot="1" x14ac:dyDescent="0.35">
      <c r="A7" s="39" t="s">
        <v>9</v>
      </c>
      <c r="B7" s="5"/>
      <c r="C7" s="6" t="str">
        <f t="shared" si="0"/>
        <v/>
      </c>
      <c r="D7" s="7"/>
      <c r="F7" s="41" t="str">
        <f t="shared" ref="F7:F12" si="2">IF($B7="","",IF($J7&lt;1,0,ROUND($J7,0)))</f>
        <v/>
      </c>
      <c r="J7" s="41">
        <f t="shared" si="1"/>
        <v>0</v>
      </c>
    </row>
    <row r="8" spans="1:10" ht="18" thickBot="1" x14ac:dyDescent="0.35">
      <c r="A8" s="39" t="s">
        <v>31</v>
      </c>
      <c r="B8" s="5"/>
      <c r="C8" s="6" t="str">
        <f t="shared" si="0"/>
        <v/>
      </c>
      <c r="D8" s="7"/>
      <c r="F8" s="41" t="str">
        <f t="shared" si="2"/>
        <v/>
      </c>
      <c r="J8" s="41">
        <f t="shared" si="1"/>
        <v>0</v>
      </c>
    </row>
    <row r="9" spans="1:10" ht="18" thickBot="1" x14ac:dyDescent="0.35">
      <c r="A9" s="39" t="s">
        <v>32</v>
      </c>
      <c r="B9" s="5"/>
      <c r="C9" s="6" t="str">
        <f t="shared" si="0"/>
        <v/>
      </c>
      <c r="D9" s="7"/>
      <c r="F9" s="41" t="str">
        <f t="shared" si="2"/>
        <v/>
      </c>
      <c r="J9" s="41">
        <f t="shared" si="1"/>
        <v>0</v>
      </c>
    </row>
    <row r="10" spans="1:10" ht="18" thickBot="1" x14ac:dyDescent="0.35">
      <c r="A10" s="39" t="s">
        <v>33</v>
      </c>
      <c r="B10" s="5"/>
      <c r="C10" s="6" t="str">
        <f t="shared" si="0"/>
        <v/>
      </c>
      <c r="D10" s="7"/>
      <c r="F10" s="41" t="str">
        <f t="shared" si="2"/>
        <v/>
      </c>
      <c r="J10" s="41">
        <f t="shared" si="1"/>
        <v>0</v>
      </c>
    </row>
    <row r="11" spans="1:10" ht="18" thickBot="1" x14ac:dyDescent="0.35">
      <c r="A11" s="39" t="s">
        <v>10</v>
      </c>
      <c r="B11" s="5"/>
      <c r="C11" s="6" t="str">
        <f t="shared" si="0"/>
        <v/>
      </c>
      <c r="F11" s="41" t="str">
        <f t="shared" si="2"/>
        <v/>
      </c>
      <c r="J11" s="41">
        <f t="shared" si="1"/>
        <v>0</v>
      </c>
    </row>
    <row r="12" spans="1:10" ht="18" thickBot="1" x14ac:dyDescent="0.35">
      <c r="A12" s="39" t="s">
        <v>11</v>
      </c>
      <c r="B12" s="8"/>
      <c r="C12" s="6" t="str">
        <f t="shared" si="0"/>
        <v/>
      </c>
      <c r="F12" s="41" t="str">
        <f t="shared" si="2"/>
        <v/>
      </c>
      <c r="J12" s="41">
        <f t="shared" si="1"/>
        <v>0</v>
      </c>
    </row>
    <row r="13" spans="1:10" ht="14.4" customHeight="1" thickBot="1" x14ac:dyDescent="0.35"/>
    <row r="14" spans="1:10" ht="15" hidden="1" thickBot="1" x14ac:dyDescent="0.35">
      <c r="D14" s="40">
        <f>COUNTIF(D2:D5,"")</f>
        <v>4</v>
      </c>
      <c r="F14" s="40">
        <f>SUM(F2:F13)</f>
        <v>0</v>
      </c>
    </row>
    <row r="15" spans="1:10" ht="15" hidden="1" thickBot="1" x14ac:dyDescent="0.35">
      <c r="C15" s="40" t="e">
        <f>AVERAGE(C2:C12)</f>
        <v>#DIV/0!</v>
      </c>
      <c r="D15" s="40">
        <f>COUNTIF(D6:D9,"")</f>
        <v>4</v>
      </c>
      <c r="F15" s="40" t="e">
        <f>AVERAGE(F2:F12)</f>
        <v>#DIV/0!</v>
      </c>
    </row>
    <row r="16" spans="1:10" ht="14.4" customHeight="1" thickBot="1" x14ac:dyDescent="0.35">
      <c r="F16" s="49" t="str">
        <f>IF(SUM(F2:F12)=0,"",SUM(F2:F12))</f>
        <v/>
      </c>
      <c r="G16" s="67" t="s">
        <v>28</v>
      </c>
      <c r="H16" s="68"/>
    </row>
    <row r="17" spans="1:11" ht="15" thickBot="1" x14ac:dyDescent="0.35">
      <c r="C17" s="43" t="str">
        <f>IF(ISERROR(C15),"",ROUNDDOWN((17-C15)/3,1))</f>
        <v/>
      </c>
      <c r="D17" s="57" t="str">
        <f>IF(OR(D15&lt;3,D14&lt;3),"nur jeweils eine mündl. Prüfung im Prüfungsfächern und Nicht-Prüfungsfächern möglich","")</f>
        <v/>
      </c>
    </row>
    <row r="18" spans="1:11" ht="18" thickBot="1" x14ac:dyDescent="0.35">
      <c r="C18" s="60" t="s">
        <v>13</v>
      </c>
      <c r="D18" s="58"/>
      <c r="G18" s="53" t="str">
        <f>IF(ISERROR(F15),"",ROUNDDOWN((17-F15)/3,2))</f>
        <v/>
      </c>
      <c r="H18" s="54" t="s">
        <v>29</v>
      </c>
      <c r="I18" s="55"/>
      <c r="J18" s="55"/>
      <c r="K18" s="56"/>
    </row>
    <row r="19" spans="1:11" ht="18" thickBot="1" x14ac:dyDescent="0.35">
      <c r="C19" s="60"/>
      <c r="D19" s="58"/>
      <c r="G19" s="51" t="str">
        <f>IF(ISERROR(F15),"",ROUNDDOWN((17-F15)/3,1))</f>
        <v/>
      </c>
      <c r="H19" s="52" t="s">
        <v>12</v>
      </c>
      <c r="I19" s="52"/>
      <c r="J19" s="50"/>
      <c r="K19" s="50"/>
    </row>
    <row r="20" spans="1:11" ht="15" thickBot="1" x14ac:dyDescent="0.35">
      <c r="C20" s="60"/>
      <c r="D20" s="58"/>
    </row>
    <row r="21" spans="1:11" ht="18.600000000000001" thickBot="1" x14ac:dyDescent="0.4">
      <c r="C21" s="61"/>
      <c r="D21" s="59"/>
      <c r="F21" s="64" t="str">
        <f>IF(G19&lt;=3,"Schnitt reicht für FOS 13","Schnitt reicht nicht für FOS 13")</f>
        <v>Schnitt reicht nicht für FOS 13</v>
      </c>
      <c r="G21" s="65"/>
      <c r="H21" s="65"/>
      <c r="I21" s="66"/>
    </row>
    <row r="22" spans="1:11" ht="15" thickBot="1" x14ac:dyDescent="0.35"/>
    <row r="23" spans="1:11" ht="15" thickBot="1" x14ac:dyDescent="0.35">
      <c r="A23" s="62" t="s">
        <v>14</v>
      </c>
      <c r="B23" s="63"/>
      <c r="C23" s="44" t="str">
        <f>IF(AND(C17&lt;=1.5,G18&lt;=1.3,C2&gt;=10,C3&gt;=10,C4&gt;=10,C5&gt;=10),"ja","nein")</f>
        <v>nein</v>
      </c>
    </row>
  </sheetData>
  <sheetProtection password="8F47" sheet="1" objects="1" scenarios="1" selectLockedCells="1"/>
  <mergeCells count="5">
    <mergeCell ref="D17:D21"/>
    <mergeCell ref="C18:C21"/>
    <mergeCell ref="A23:B23"/>
    <mergeCell ref="F21:I21"/>
    <mergeCell ref="G16:H16"/>
  </mergeCells>
  <phoneticPr fontId="0" type="noConversion"/>
  <conditionalFormatting sqref="D17:D21">
    <cfRule type="containsText" dxfId="5" priority="5" stopIfTrue="1" operator="containsText" text="nur">
      <formula>NOT(ISERROR(SEARCH("nur",D17)))</formula>
    </cfRule>
    <cfRule type="containsText" dxfId="4" priority="6" stopIfTrue="1" operator="containsText" text="nur">
      <formula>NOT(ISERROR(SEARCH("nur",D17)))</formula>
    </cfRule>
  </conditionalFormatting>
  <conditionalFormatting sqref="C23">
    <cfRule type="containsText" dxfId="3" priority="4" stopIfTrue="1" operator="containsText" text="ja">
      <formula>NOT(ISERROR(SEARCH("ja",C23)))</formula>
    </cfRule>
  </conditionalFormatting>
  <conditionalFormatting sqref="F21:I21">
    <cfRule type="containsText" dxfId="2" priority="1" operator="containsText" text="Schnitt reicht nicht für FOS 13">
      <formula>NOT(ISERROR(SEARCH("Schnitt reicht nicht für FOS 13",F21)))</formula>
    </cfRule>
    <cfRule type="containsText" dxfId="1" priority="2" operator="containsText" text="Schnitt reicht für FOS 13">
      <formula>NOT(ISERROR(SEARCH("Schnitt reicht für FOS 13",F21)))</formula>
    </cfRule>
    <cfRule type="containsText" dxfId="0" priority="3" operator="containsText" text="nicht">
      <formula>NOT(ISERROR(SEARCH("nicht",F21)))</formula>
    </cfRule>
  </conditionalFormatting>
  <pageMargins left="0.7" right="0.7" top="0.78740157499999996" bottom="0.78740157499999996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F3" sqref="F3"/>
    </sheetView>
  </sheetViews>
  <sheetFormatPr baseColWidth="10" defaultRowHeight="14.4" x14ac:dyDescent="0.3"/>
  <cols>
    <col min="1" max="1" width="3.5546875" customWidth="1"/>
    <col min="6" max="6" width="9.88671875" customWidth="1"/>
    <col min="8" max="8" width="15.6640625" customWidth="1"/>
    <col min="10" max="10" width="11.6640625" style="2" customWidth="1"/>
    <col min="11" max="11" width="11.6640625" style="32" customWidth="1"/>
    <col min="12" max="12" width="11.6640625" style="2" customWidth="1"/>
  </cols>
  <sheetData>
    <row r="1" spans="2:12" ht="21.6" thickBot="1" x14ac:dyDescent="0.45">
      <c r="B1" s="9" t="s">
        <v>15</v>
      </c>
      <c r="C1" s="10"/>
      <c r="D1" s="10"/>
      <c r="E1" s="10" t="s">
        <v>16</v>
      </c>
      <c r="G1" s="10"/>
      <c r="H1" s="10"/>
      <c r="I1" s="10"/>
      <c r="J1" s="11"/>
      <c r="K1" s="12"/>
      <c r="L1" s="11"/>
    </row>
    <row r="2" spans="2:12" ht="61.8" thickBot="1" x14ac:dyDescent="0.4">
      <c r="B2" s="10"/>
      <c r="C2" s="10"/>
      <c r="D2" s="10"/>
      <c r="E2" s="10"/>
      <c r="F2" s="10"/>
      <c r="G2" s="10"/>
      <c r="H2" s="10"/>
      <c r="I2" s="13" t="s">
        <v>17</v>
      </c>
      <c r="J2" s="14" t="s">
        <v>18</v>
      </c>
      <c r="K2" s="15" t="s">
        <v>19</v>
      </c>
    </row>
    <row r="3" spans="2:12" ht="21" thickBot="1" x14ac:dyDescent="0.4">
      <c r="B3" s="10" t="s">
        <v>20</v>
      </c>
      <c r="C3" s="10"/>
      <c r="D3" s="10"/>
      <c r="E3" s="10"/>
      <c r="F3" s="16">
        <v>12</v>
      </c>
      <c r="G3" s="69"/>
      <c r="H3" s="69"/>
      <c r="I3" s="17">
        <v>15</v>
      </c>
      <c r="J3" s="18">
        <f>ROUND(($F$3+ROUNDUP((2*$F$5+I3)/3,2))/2,2)</f>
        <v>11.84</v>
      </c>
      <c r="K3" s="19">
        <f t="shared" ref="K3:K18" si="0">IF(J3&lt;1,0,ROUND(J3,0))</f>
        <v>12</v>
      </c>
    </row>
    <row r="4" spans="2:12" ht="21" thickBot="1" x14ac:dyDescent="0.4">
      <c r="B4" s="10"/>
      <c r="I4" s="17">
        <v>14</v>
      </c>
      <c r="J4" s="18">
        <f t="shared" ref="J4:J18" si="1">ROUND(($F$3+ROUNDUP((2*$F$5+I4)/3,2))/2,2)</f>
        <v>11.67</v>
      </c>
      <c r="K4" s="19">
        <f t="shared" si="0"/>
        <v>12</v>
      </c>
    </row>
    <row r="5" spans="2:12" ht="21" thickBot="1" x14ac:dyDescent="0.4">
      <c r="B5" s="10" t="s">
        <v>2</v>
      </c>
      <c r="C5" s="10"/>
      <c r="D5" s="10"/>
      <c r="E5" s="10"/>
      <c r="F5" s="20">
        <v>10</v>
      </c>
      <c r="H5" s="10"/>
      <c r="I5" s="21">
        <v>13</v>
      </c>
      <c r="J5" s="22">
        <f t="shared" si="1"/>
        <v>11.5</v>
      </c>
      <c r="K5" s="23">
        <f t="shared" si="0"/>
        <v>12</v>
      </c>
    </row>
    <row r="6" spans="2:12" ht="21" thickBot="1" x14ac:dyDescent="0.4">
      <c r="B6" s="10"/>
      <c r="C6" s="10"/>
      <c r="D6" s="10"/>
      <c r="E6" s="10"/>
      <c r="F6" s="10"/>
      <c r="G6" s="10"/>
      <c r="H6" s="10"/>
      <c r="I6" s="17">
        <v>12</v>
      </c>
      <c r="J6" s="18">
        <f t="shared" si="1"/>
        <v>11.34</v>
      </c>
      <c r="K6" s="19">
        <f t="shared" si="0"/>
        <v>11</v>
      </c>
    </row>
    <row r="7" spans="2:12" ht="21" thickBot="1" x14ac:dyDescent="0.4">
      <c r="B7" s="10" t="s">
        <v>21</v>
      </c>
      <c r="C7" s="10"/>
      <c r="D7" s="10"/>
      <c r="F7" s="24">
        <f>ROUND((F3+F5)/2,2)</f>
        <v>11</v>
      </c>
      <c r="I7" s="17">
        <v>11</v>
      </c>
      <c r="J7" s="18">
        <f t="shared" si="1"/>
        <v>11.17</v>
      </c>
      <c r="K7" s="19">
        <f t="shared" si="0"/>
        <v>11</v>
      </c>
    </row>
    <row r="8" spans="2:12" ht="21" thickBot="1" x14ac:dyDescent="0.4">
      <c r="C8" s="10"/>
      <c r="D8" s="10"/>
      <c r="E8" s="10"/>
      <c r="F8" s="10"/>
      <c r="I8" s="21">
        <v>10</v>
      </c>
      <c r="J8" s="22">
        <f t="shared" si="1"/>
        <v>11</v>
      </c>
      <c r="K8" s="23">
        <f t="shared" si="0"/>
        <v>11</v>
      </c>
    </row>
    <row r="9" spans="2:12" ht="21" thickBot="1" x14ac:dyDescent="0.4">
      <c r="C9" s="10" t="s">
        <v>22</v>
      </c>
      <c r="D9" s="10"/>
      <c r="E9" s="10"/>
      <c r="F9" s="25">
        <f>IF(F7&lt;1,0,ROUND(F7,0))</f>
        <v>11</v>
      </c>
      <c r="I9" s="17">
        <v>9</v>
      </c>
      <c r="J9" s="18">
        <f t="shared" si="1"/>
        <v>10.84</v>
      </c>
      <c r="K9" s="19">
        <f t="shared" si="0"/>
        <v>11</v>
      </c>
    </row>
    <row r="10" spans="2:12" ht="20.399999999999999" x14ac:dyDescent="0.35">
      <c r="C10" s="10"/>
      <c r="D10" s="10"/>
      <c r="E10" s="10"/>
      <c r="F10" s="10"/>
      <c r="G10" s="10"/>
      <c r="H10" s="10"/>
      <c r="I10" s="17">
        <v>8</v>
      </c>
      <c r="J10" s="18">
        <f t="shared" si="1"/>
        <v>10.67</v>
      </c>
      <c r="K10" s="19">
        <f t="shared" si="0"/>
        <v>11</v>
      </c>
    </row>
    <row r="11" spans="2:12" ht="21" thickBot="1" x14ac:dyDescent="0.4">
      <c r="C11" s="10"/>
      <c r="D11" s="10"/>
      <c r="E11" s="10"/>
      <c r="F11" s="10"/>
      <c r="G11" s="10"/>
      <c r="H11" s="10"/>
      <c r="I11" s="21">
        <v>7</v>
      </c>
      <c r="J11" s="22">
        <f t="shared" si="1"/>
        <v>10.5</v>
      </c>
      <c r="K11" s="23">
        <f t="shared" si="0"/>
        <v>11</v>
      </c>
    </row>
    <row r="12" spans="2:12" ht="21" thickBot="1" x14ac:dyDescent="0.4">
      <c r="C12" s="10" t="s">
        <v>23</v>
      </c>
      <c r="D12" s="10"/>
      <c r="E12" s="10"/>
      <c r="F12" s="20">
        <v>11</v>
      </c>
      <c r="G12" s="10"/>
      <c r="H12" s="10"/>
      <c r="I12" s="17">
        <v>6</v>
      </c>
      <c r="J12" s="18">
        <f t="shared" si="1"/>
        <v>10.34</v>
      </c>
      <c r="K12" s="19">
        <f t="shared" si="0"/>
        <v>10</v>
      </c>
    </row>
    <row r="13" spans="2:12" ht="21" thickBot="1" x14ac:dyDescent="0.4">
      <c r="B13" s="10"/>
      <c r="C13" s="10"/>
      <c r="D13" s="10"/>
      <c r="E13" s="10"/>
      <c r="F13" s="10"/>
      <c r="G13" s="10"/>
      <c r="H13" s="10"/>
      <c r="I13" s="17">
        <v>5</v>
      </c>
      <c r="J13" s="18">
        <f t="shared" si="1"/>
        <v>10.17</v>
      </c>
      <c r="K13" s="19">
        <f t="shared" si="0"/>
        <v>10</v>
      </c>
    </row>
    <row r="14" spans="2:12" ht="21.6" thickBot="1" x14ac:dyDescent="0.45">
      <c r="B14" s="10" t="s">
        <v>24</v>
      </c>
      <c r="C14" s="10"/>
      <c r="D14" s="10"/>
      <c r="E14" s="10"/>
      <c r="F14" s="26">
        <f>IF(ISERROR(LOOKUP(2,1/(K3:K18=F12),I3:I18))," ",LOOKUP(2,1/(K3:K18=F12),I3:I18))</f>
        <v>7</v>
      </c>
      <c r="G14" s="27" t="str">
        <f>IF(F14=" ","nicht möglich"," ")</f>
        <v xml:space="preserve"> </v>
      </c>
      <c r="I14" s="21">
        <v>4</v>
      </c>
      <c r="J14" s="22">
        <f t="shared" si="1"/>
        <v>10</v>
      </c>
      <c r="K14" s="23">
        <f t="shared" si="0"/>
        <v>10</v>
      </c>
    </row>
    <row r="15" spans="2:12" ht="21" thickBot="1" x14ac:dyDescent="0.4">
      <c r="B15" s="10"/>
      <c r="C15" s="10"/>
      <c r="D15" s="10"/>
      <c r="E15" s="10"/>
      <c r="F15" s="10"/>
      <c r="G15" s="10"/>
      <c r="H15" s="10"/>
      <c r="I15" s="17">
        <v>3</v>
      </c>
      <c r="J15" s="18">
        <f t="shared" si="1"/>
        <v>9.84</v>
      </c>
      <c r="K15" s="19">
        <f t="shared" si="0"/>
        <v>10</v>
      </c>
    </row>
    <row r="16" spans="2:12" ht="21" thickBot="1" x14ac:dyDescent="0.4">
      <c r="B16" s="10" t="s">
        <v>25</v>
      </c>
      <c r="D16" s="10"/>
      <c r="E16" s="10"/>
      <c r="F16" s="28">
        <f>IF(G14=" ",ROUND((F3+ROUNDUP((2*F5+F14)/3,2))/2,2)," ")</f>
        <v>10.5</v>
      </c>
      <c r="G16" s="10"/>
      <c r="H16" s="10"/>
      <c r="I16" s="17">
        <v>2</v>
      </c>
      <c r="J16" s="18">
        <f t="shared" si="1"/>
        <v>9.67</v>
      </c>
      <c r="K16" s="19">
        <f t="shared" si="0"/>
        <v>10</v>
      </c>
    </row>
    <row r="17" spans="2:12" ht="20.399999999999999" x14ac:dyDescent="0.35">
      <c r="B17" s="10"/>
      <c r="C17" s="10"/>
      <c r="D17" s="10"/>
      <c r="E17" s="10"/>
      <c r="F17" s="10"/>
      <c r="G17" s="10"/>
      <c r="H17" s="10"/>
      <c r="I17" s="21">
        <v>1</v>
      </c>
      <c r="J17" s="22">
        <f t="shared" si="1"/>
        <v>9.5</v>
      </c>
      <c r="K17" s="23">
        <f t="shared" si="0"/>
        <v>10</v>
      </c>
    </row>
    <row r="18" spans="2:12" ht="21" thickBot="1" x14ac:dyDescent="0.4">
      <c r="B18" s="10"/>
      <c r="C18" s="10"/>
      <c r="D18" s="10"/>
      <c r="E18" s="10"/>
      <c r="F18" s="10"/>
      <c r="G18" s="10"/>
      <c r="H18" s="10"/>
      <c r="I18" s="29">
        <v>0</v>
      </c>
      <c r="J18" s="30">
        <f t="shared" si="1"/>
        <v>9.34</v>
      </c>
      <c r="K18" s="31">
        <f t="shared" si="0"/>
        <v>9</v>
      </c>
    </row>
    <row r="21" spans="2:12" x14ac:dyDescent="0.3">
      <c r="I21" s="2"/>
      <c r="J21" s="32"/>
      <c r="K21" s="2"/>
      <c r="L21"/>
    </row>
    <row r="22" spans="2:12" x14ac:dyDescent="0.3">
      <c r="D22" s="33"/>
    </row>
  </sheetData>
  <sheetProtection password="DC2D" sheet="1" objects="1" scenarios="1" selectLockedCells="1"/>
  <mergeCells count="1">
    <mergeCell ref="G3:H3"/>
  </mergeCell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Gesamtübersicht</vt:lpstr>
      <vt:lpstr>Einzelfach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Georg;Christian SEC</dc:creator>
  <cp:lastModifiedBy>xChristian xSeckinger</cp:lastModifiedBy>
  <dcterms:created xsi:type="dcterms:W3CDTF">2013-07-03T15:31:01Z</dcterms:created>
  <dcterms:modified xsi:type="dcterms:W3CDTF">2017-06-19T10:36:22Z</dcterms:modified>
</cp:coreProperties>
</file>